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0" windowWidth="14955" windowHeight="7755"/>
  </bookViews>
  <sheets>
    <sheet name="Debt" sheetId="4" r:id="rId1"/>
  </sheets>
  <definedNames>
    <definedName name="_xlnm.Print_Area" localSheetId="0">Debt!$A$1:$H$58</definedName>
  </definedNames>
  <calcPr calcId="144525"/>
</workbook>
</file>

<file path=xl/calcChain.xml><?xml version="1.0" encoding="utf-8"?>
<calcChain xmlns="http://schemas.openxmlformats.org/spreadsheetml/2006/main">
  <c r="D40" i="4" l="1"/>
  <c r="D35" i="4"/>
  <c r="D30" i="4"/>
  <c r="D15" i="4"/>
  <c r="D25" i="4"/>
  <c r="D20" i="4"/>
  <c r="F35" i="4"/>
  <c r="F30" i="4"/>
  <c r="F25" i="4"/>
  <c r="F20" i="4"/>
  <c r="H38" i="4" l="1"/>
  <c r="H39" i="4"/>
  <c r="H40" i="4"/>
  <c r="H32" i="4" l="1"/>
  <c r="H12" i="4"/>
  <c r="H37" i="4"/>
  <c r="H36" i="4" s="1"/>
  <c r="H33" i="4"/>
  <c r="H34" i="4"/>
  <c r="H35" i="4"/>
  <c r="H28" i="4"/>
  <c r="H29" i="4"/>
  <c r="H30" i="4"/>
  <c r="H27" i="4"/>
  <c r="H23" i="4"/>
  <c r="H24" i="4"/>
  <c r="H25" i="4"/>
  <c r="H22" i="4"/>
  <c r="H18" i="4"/>
  <c r="H19" i="4"/>
  <c r="H20" i="4"/>
  <c r="H17" i="4"/>
  <c r="H13" i="4"/>
  <c r="H14" i="4"/>
  <c r="H15" i="4"/>
  <c r="G45" i="4"/>
  <c r="G44" i="4"/>
  <c r="G43" i="4"/>
  <c r="G36" i="4"/>
  <c r="G31" i="4"/>
  <c r="G26" i="4"/>
  <c r="G21" i="4"/>
  <c r="G11" i="4"/>
  <c r="H21" i="4" l="1"/>
  <c r="H31" i="4"/>
  <c r="H11" i="4"/>
  <c r="H26" i="4"/>
  <c r="F45" i="4"/>
  <c r="E45" i="4"/>
  <c r="D45" i="4"/>
  <c r="F44" i="4"/>
  <c r="E44" i="4"/>
  <c r="D44" i="4"/>
  <c r="F43" i="4"/>
  <c r="E43" i="4"/>
  <c r="D43" i="4"/>
  <c r="F36" i="4"/>
  <c r="E36" i="4"/>
  <c r="D36" i="4"/>
  <c r="F31" i="4"/>
  <c r="D31" i="4"/>
  <c r="F26" i="4"/>
  <c r="D26" i="4"/>
  <c r="F21" i="4"/>
  <c r="E21" i="4"/>
  <c r="D21" i="4"/>
  <c r="F11" i="4"/>
  <c r="D11" i="4"/>
  <c r="G42" i="4"/>
  <c r="G41" i="4" s="1"/>
  <c r="E42" i="4"/>
  <c r="E16" i="4"/>
  <c r="G16" i="4"/>
  <c r="H16" i="4"/>
  <c r="D42" i="4"/>
  <c r="F16" i="4"/>
  <c r="F42" i="4"/>
  <c r="D16" i="4"/>
  <c r="H44" i="4" l="1"/>
  <c r="H42" i="4"/>
  <c r="E41" i="4"/>
  <c r="H43" i="4"/>
  <c r="H45" i="4"/>
  <c r="F41" i="4"/>
  <c r="D41" i="4"/>
  <c r="H41" i="4" l="1"/>
</calcChain>
</file>

<file path=xl/sharedStrings.xml><?xml version="1.0" encoding="utf-8"?>
<sst xmlns="http://schemas.openxmlformats.org/spreadsheetml/2006/main" count="104" uniqueCount="74">
  <si>
    <t>Please select</t>
  </si>
  <si>
    <t>R'000</t>
  </si>
  <si>
    <t>Public Works &amp; Rural Development</t>
  </si>
  <si>
    <t>TOTAL</t>
  </si>
  <si>
    <t>DC16 Xhariep</t>
  </si>
  <si>
    <t>DC17 Motheo</t>
  </si>
  <si>
    <t>2010/11</t>
  </si>
  <si>
    <t>DC18 Lejweleputswa</t>
  </si>
  <si>
    <t>2011/12</t>
  </si>
  <si>
    <t>DC19 Thabo Mofutsanyana</t>
  </si>
  <si>
    <t>DC20 Fezile Dabi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</si>
  <si>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</si>
  <si>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</si>
  <si>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</si>
  <si>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</si>
  <si>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</si>
  <si>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</si>
  <si>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</si>
  <si>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</si>
  <si>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</si>
  <si>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</si>
  <si>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</si>
  <si>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 A Phofung</t>
  </si>
  <si>
    <t>FS195 Phumelela</t>
  </si>
  <si>
    <t>FS201 Moqhaka</t>
  </si>
  <si>
    <t>FS203 Ngwathe</t>
  </si>
  <si>
    <t>FS204 Metsimaholo</t>
  </si>
  <si>
    <t>FS205 Mafube</t>
  </si>
  <si>
    <t>Sanitation</t>
  </si>
  <si>
    <t>2012/13</t>
  </si>
  <si>
    <t>2013/14</t>
  </si>
  <si>
    <t>2014/15</t>
  </si>
  <si>
    <t>M01 July</t>
  </si>
  <si>
    <t>M02 August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</si>
  <si>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</si>
  <si>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</si>
  <si>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</si>
  <si>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</si>
  <si>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</si>
  <si>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</si>
  <si>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</si>
  <si>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</si>
  <si>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</si>
  <si>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</si>
  <si>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Water</t>
  </si>
  <si>
    <t>0-30 Days</t>
  </si>
  <si>
    <t>31-60 Days</t>
  </si>
  <si>
    <t>61-90 Days</t>
  </si>
  <si>
    <t>Over 90 Days</t>
  </si>
  <si>
    <t>Electricity</t>
  </si>
  <si>
    <t>Property Rates</t>
  </si>
  <si>
    <t>Refuse Removal</t>
  </si>
  <si>
    <t>Other</t>
  </si>
  <si>
    <t>MUNICIPAL DEBT RETURN FORM - Provincial &amp; National Departments</t>
  </si>
  <si>
    <t>Municipality:</t>
  </si>
  <si>
    <t>Financial Year:</t>
  </si>
  <si>
    <t>Reporting Month:</t>
  </si>
  <si>
    <t>National Public Works</t>
  </si>
  <si>
    <t xml:space="preserve">PROVINCIAL </t>
  </si>
  <si>
    <t xml:space="preserve">NATIONAL </t>
  </si>
  <si>
    <t>Compiled By:  ___________________</t>
  </si>
  <si>
    <t>Rank:  _______________________</t>
  </si>
  <si>
    <t>Date:  ________________________</t>
  </si>
  <si>
    <t>Approved By:  _________________</t>
  </si>
  <si>
    <t>Rank:  CHIEF FINANCIAL OFFICER</t>
  </si>
  <si>
    <t>Date:  _______________________</t>
  </si>
  <si>
    <t>2.  Education is only responsible for the payment of water &amp; electricity. Property rates, sanitation &amp; refuse removal for schools remain the responsibility of Provincial Public Works.</t>
  </si>
  <si>
    <t>4.  Parastatals (Transnet, TELKOM, etc.) is responsible for the payment of their own municipal accounts.</t>
  </si>
  <si>
    <t>3.  The amount outstanding prior devolution must correspond to the amount as indicated to National Treasury.</t>
  </si>
  <si>
    <t>AMOUNT OUTSTANDING PRIOR DEVOLUTION (Prior 1 April 2008)</t>
  </si>
  <si>
    <t xml:space="preserve">Education </t>
  </si>
  <si>
    <t>FS164 Naledi</t>
  </si>
  <si>
    <t>FS196 Mantsopa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</si>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</sst>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,_);_(* \(#,##0,\);_(* &quot;–&quot;?_);_(@_)"/>
  </numFmts>
  <fonts count="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textRotation="90"/>
      <protection locked="0"/>
    </xf>
    <xf numFmtId="0" fontId="0" fillId="0" borderId="0" xfId="0" applyBorder="1" applyAlignment="1" applyProtection="1">
      <alignment horizontal="left" indent="2"/>
      <protection locked="0"/>
    </xf>
    <xf numFmtId="164" fontId="0" fillId="0" borderId="0" xfId="0" applyNumberFormat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/>
    <xf numFmtId="0" fontId="3" fillId="0" borderId="0" xfId="0" applyFont="1" applyProtection="1"/>
    <xf numFmtId="0" fontId="1" fillId="0" borderId="10" xfId="0" applyFont="1" applyBorder="1" applyAlignment="1" applyProtection="1">
      <alignment horizontal="center"/>
    </xf>
    <xf numFmtId="164" fontId="4" fillId="0" borderId="0" xfId="0" applyNumberFormat="1" applyFont="1" applyFill="1" applyBorder="1" applyProtection="1">
      <protection locked="0"/>
    </xf>
    <xf numFmtId="0" fontId="0" fillId="0" borderId="0" xfId="0" applyProtection="1">
      <protection locked="0" hidden="1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protection locked="0" hidden="1"/>
    </xf>
    <xf numFmtId="3" fontId="0" fillId="0" borderId="0" xfId="0" applyNumberFormat="1" applyAlignment="1" applyProtection="1">
      <protection locked="0" hidden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5" fontId="1" fillId="3" borderId="15" xfId="0" applyNumberFormat="1" applyFont="1" applyFill="1" applyBorder="1" applyProtection="1"/>
    <xf numFmtId="165" fontId="1" fillId="3" borderId="16" xfId="0" applyNumberFormat="1" applyFont="1" applyFill="1" applyBorder="1" applyProtection="1"/>
    <xf numFmtId="165" fontId="1" fillId="3" borderId="19" xfId="0" applyNumberFormat="1" applyFont="1" applyFill="1" applyBorder="1" applyProtection="1"/>
    <xf numFmtId="165" fontId="0" fillId="3" borderId="7" xfId="0" applyNumberFormat="1" applyFill="1" applyBorder="1" applyProtection="1"/>
    <xf numFmtId="165" fontId="0" fillId="2" borderId="20" xfId="0" applyNumberFormat="1" applyFill="1" applyBorder="1" applyProtection="1">
      <protection locked="0"/>
    </xf>
    <xf numFmtId="165" fontId="0" fillId="3" borderId="20" xfId="0" applyNumberFormat="1" applyFill="1" applyBorder="1" applyProtection="1"/>
    <xf numFmtId="165" fontId="0" fillId="2" borderId="6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3" borderId="14" xfId="0" applyNumberFormat="1" applyFill="1" applyBorder="1" applyProtection="1"/>
    <xf numFmtId="165" fontId="0" fillId="2" borderId="21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3" borderId="21" xfId="0" applyNumberFormat="1" applyFill="1" applyBorder="1" applyProtection="1"/>
    <xf numFmtId="165" fontId="0" fillId="3" borderId="6" xfId="0" applyNumberFormat="1" applyFill="1" applyBorder="1" applyProtection="1"/>
    <xf numFmtId="165" fontId="0" fillId="3" borderId="13" xfId="0" applyNumberFormat="1" applyFill="1" applyBorder="1" applyProtection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65" fontId="0" fillId="2" borderId="23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 indent="2"/>
    </xf>
    <xf numFmtId="0" fontId="0" fillId="0" borderId="18" xfId="0" applyBorder="1" applyAlignment="1" applyProtection="1">
      <alignment horizontal="left" indent="2"/>
    </xf>
    <xf numFmtId="0" fontId="0" fillId="0" borderId="4" xfId="0" applyBorder="1" applyAlignment="1" applyProtection="1">
      <alignment horizontal="left" indent="2"/>
    </xf>
    <xf numFmtId="0" fontId="0" fillId="0" borderId="5" xfId="0" applyBorder="1" applyAlignment="1" applyProtection="1">
      <alignment horizontal="left" indent="2"/>
    </xf>
    <xf numFmtId="0" fontId="5" fillId="0" borderId="0" xfId="0" applyFont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4330</xdr:colOff>
      <xdr:row>0</xdr:row>
      <xdr:rowOff>96982</xdr:rowOff>
    </xdr:from>
    <xdr:to>
      <xdr:col>7</xdr:col>
      <xdr:colOff>863696</xdr:colOff>
      <xdr:row>4</xdr:row>
      <xdr:rowOff>76907</xdr:rowOff>
    </xdr:to>
    <xdr:pic>
      <xdr:nvPicPr>
        <xdr:cNvPr id="2" name="Picture 8" descr="NEW TREASURY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7280" y="96982"/>
          <a:ext cx="1830916" cy="62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abSelected="1" view="pageBreakPreview" topLeftCell="A27" zoomScaleSheetLayoutView="100" workbookViewId="0">
      <selection activeCell="D13" sqref="D13"/>
    </sheetView>
  </sheetViews>
  <sheetFormatPr defaultColWidth="9.140625" defaultRowHeight="12.75" x14ac:dyDescent="0.2"/>
  <cols>
    <col min="1" max="1" width="3.28515625" style="1" customWidth="1"/>
    <col min="2" max="2" width="14" style="1" customWidth="1"/>
    <col min="3" max="3" width="13.7109375" style="1" customWidth="1"/>
    <col min="4" max="6" width="12.42578125" style="1" customWidth="1"/>
    <col min="7" max="7" width="14.5703125" style="1" customWidth="1"/>
    <col min="8" max="8" width="14.42578125" style="1" customWidth="1"/>
    <col min="9" max="16384" width="9.140625" style="1"/>
  </cols>
  <sheetData>
    <row r="2" spans="1:8" x14ac:dyDescent="0.2">
      <c r="A2" s="8" t="s">
        <v>53</v>
      </c>
    </row>
    <row r="3" spans="1:8" x14ac:dyDescent="0.2">
      <c r="A3" s="2"/>
    </row>
    <row r="4" spans="1:8" x14ac:dyDescent="0.2">
      <c r="A4" s="9" t="s">
        <v>54</v>
      </c>
      <c r="C4" s="52" t="s">
        <v>72</v>
      </c>
      <c r="D4" s="52"/>
    </row>
    <row r="5" spans="1:8" x14ac:dyDescent="0.2">
      <c r="A5" s="19"/>
      <c r="C5" s="20"/>
      <c r="D5" s="20"/>
    </row>
    <row r="6" spans="1:8" x14ac:dyDescent="0.2">
      <c r="A6" s="9" t="s">
        <v>55</v>
      </c>
      <c r="C6" s="52" t="s">
        <v>31</v>
      </c>
      <c r="D6" s="52"/>
    </row>
    <row r="7" spans="1:8" x14ac:dyDescent="0.2">
      <c r="A7" s="9" t="s">
        <v>56</v>
      </c>
      <c r="C7" s="52" t="s">
        <v>32</v>
      </c>
      <c r="D7" s="52"/>
    </row>
    <row r="8" spans="1:8" ht="13.5" thickBot="1" x14ac:dyDescent="0.25"/>
    <row r="9" spans="1:8" ht="13.5" thickBot="1" x14ac:dyDescent="0.25">
      <c r="B9" s="55" t="s">
        <v>1</v>
      </c>
      <c r="C9" s="56"/>
      <c r="D9" s="53" t="s">
        <v>58</v>
      </c>
      <c r="E9" s="54"/>
      <c r="F9" s="10" t="s">
        <v>59</v>
      </c>
      <c r="G9" s="48" t="s">
        <v>69</v>
      </c>
      <c r="H9" s="50" t="s">
        <v>3</v>
      </c>
    </row>
    <row r="10" spans="1:8" s="3" customFormat="1" ht="84.75" customHeight="1" thickBot="1" x14ac:dyDescent="0.25">
      <c r="B10" s="55"/>
      <c r="C10" s="56"/>
      <c r="D10" s="16" t="s">
        <v>2</v>
      </c>
      <c r="E10" s="17" t="s">
        <v>70</v>
      </c>
      <c r="F10" s="18" t="s">
        <v>57</v>
      </c>
      <c r="G10" s="49"/>
      <c r="H10" s="51"/>
    </row>
    <row r="11" spans="1:8" x14ac:dyDescent="0.2">
      <c r="B11" s="41" t="s">
        <v>50</v>
      </c>
      <c r="C11" s="42"/>
      <c r="D11" s="21">
        <f>SUM(D12:D15)</f>
        <v>3199642</v>
      </c>
      <c r="E11" s="22"/>
      <c r="F11" s="23">
        <f>SUM(F12:F15)</f>
        <v>4498</v>
      </c>
      <c r="G11" s="23">
        <f>SUM(G12:G15)</f>
        <v>0</v>
      </c>
      <c r="H11" s="23">
        <f>SUM(H12:H15)</f>
        <v>3204140</v>
      </c>
    </row>
    <row r="12" spans="1:8" x14ac:dyDescent="0.2">
      <c r="B12" s="43" t="s">
        <v>45</v>
      </c>
      <c r="C12" s="44"/>
      <c r="D12" s="38">
        <v>156449</v>
      </c>
      <c r="E12" s="24"/>
      <c r="F12" s="25">
        <v>465</v>
      </c>
      <c r="G12" s="25"/>
      <c r="H12" s="26">
        <f>D12+F12+G12</f>
        <v>156914</v>
      </c>
    </row>
    <row r="13" spans="1:8" x14ac:dyDescent="0.2">
      <c r="B13" s="43" t="s">
        <v>46</v>
      </c>
      <c r="C13" s="44"/>
      <c r="D13" s="27">
        <v>1528204</v>
      </c>
      <c r="E13" s="24"/>
      <c r="F13" s="25">
        <v>4033</v>
      </c>
      <c r="G13" s="25"/>
      <c r="H13" s="26">
        <f t="shared" ref="H13:H15" si="0">D13+F13+G13</f>
        <v>1532237</v>
      </c>
    </row>
    <row r="14" spans="1:8" x14ac:dyDescent="0.2">
      <c r="B14" s="43" t="s">
        <v>47</v>
      </c>
      <c r="C14" s="44"/>
      <c r="D14" s="27">
        <v>3600</v>
      </c>
      <c r="E14" s="24"/>
      <c r="F14" s="25">
        <v>0</v>
      </c>
      <c r="G14" s="25"/>
      <c r="H14" s="26">
        <f t="shared" si="0"/>
        <v>3600</v>
      </c>
    </row>
    <row r="15" spans="1:8" ht="13.5" thickBot="1" x14ac:dyDescent="0.25">
      <c r="B15" s="45" t="s">
        <v>48</v>
      </c>
      <c r="C15" s="46"/>
      <c r="D15" s="28">
        <f>1819+3600+1505970</f>
        <v>1511389</v>
      </c>
      <c r="E15" s="29"/>
      <c r="F15" s="30">
        <v>0</v>
      </c>
      <c r="G15" s="28">
        <v>0</v>
      </c>
      <c r="H15" s="26">
        <f t="shared" si="0"/>
        <v>1511389</v>
      </c>
    </row>
    <row r="16" spans="1:8" x14ac:dyDescent="0.2">
      <c r="B16" s="41" t="s">
        <v>44</v>
      </c>
      <c r="C16" s="42"/>
      <c r="D16" s="21">
        <f>SUM(D17:D20)</f>
        <v>288019</v>
      </c>
      <c r="E16" s="22">
        <f t="shared" ref="E16" si="1">SUM(E17:E20)</f>
        <v>0</v>
      </c>
      <c r="F16" s="23">
        <f>SUM(F17:F20)</f>
        <v>64593</v>
      </c>
      <c r="G16" s="23">
        <f>SUM(G17:G20)</f>
        <v>0</v>
      </c>
      <c r="H16" s="23">
        <f>SUM(H17:H20)</f>
        <v>352612</v>
      </c>
    </row>
    <row r="17" spans="2:8" x14ac:dyDescent="0.2">
      <c r="B17" s="43" t="s">
        <v>45</v>
      </c>
      <c r="C17" s="44"/>
      <c r="D17" s="31">
        <v>26744</v>
      </c>
      <c r="E17" s="31">
        <v>0</v>
      </c>
      <c r="F17" s="25">
        <v>28816</v>
      </c>
      <c r="G17" s="26"/>
      <c r="H17" s="26">
        <f>D17+E17+F17+G17</f>
        <v>55560</v>
      </c>
    </row>
    <row r="18" spans="2:8" x14ac:dyDescent="0.2">
      <c r="B18" s="43" t="s">
        <v>46</v>
      </c>
      <c r="C18" s="44"/>
      <c r="D18" s="31">
        <v>37760</v>
      </c>
      <c r="E18" s="31">
        <v>0</v>
      </c>
      <c r="F18" s="25">
        <v>2838</v>
      </c>
      <c r="G18" s="26"/>
      <c r="H18" s="26">
        <f t="shared" ref="H18:H20" si="2">D18+E18+F18+G18</f>
        <v>40598</v>
      </c>
    </row>
    <row r="19" spans="2:8" x14ac:dyDescent="0.2">
      <c r="B19" s="43" t="s">
        <v>47</v>
      </c>
      <c r="C19" s="44"/>
      <c r="D19" s="31">
        <v>134610</v>
      </c>
      <c r="E19" s="31">
        <v>0</v>
      </c>
      <c r="F19" s="25">
        <v>1273</v>
      </c>
      <c r="G19" s="26"/>
      <c r="H19" s="26">
        <f t="shared" si="2"/>
        <v>135883</v>
      </c>
    </row>
    <row r="20" spans="2:8" ht="13.5" thickBot="1" x14ac:dyDescent="0.25">
      <c r="B20" s="45" t="s">
        <v>48</v>
      </c>
      <c r="C20" s="46"/>
      <c r="D20" s="32">
        <f>4468+4691+79746</f>
        <v>88905</v>
      </c>
      <c r="E20" s="32">
        <v>0</v>
      </c>
      <c r="F20" s="30">
        <f>1009+598+30059</f>
        <v>31666</v>
      </c>
      <c r="G20" s="33"/>
      <c r="H20" s="26">
        <f t="shared" si="2"/>
        <v>120571</v>
      </c>
    </row>
    <row r="21" spans="2:8" x14ac:dyDescent="0.2">
      <c r="B21" s="41" t="s">
        <v>49</v>
      </c>
      <c r="C21" s="42"/>
      <c r="D21" s="21">
        <f>SUM(D22:D25)</f>
        <v>711249</v>
      </c>
      <c r="E21" s="22">
        <f t="shared" ref="E21" si="3">SUM(E22:E25)</f>
        <v>0</v>
      </c>
      <c r="F21" s="23">
        <f>SUM(F22:F25)</f>
        <v>985923</v>
      </c>
      <c r="G21" s="23">
        <f>SUM(G22:G25)</f>
        <v>0</v>
      </c>
      <c r="H21" s="23">
        <f>SUM(H22:H25)</f>
        <v>1697172</v>
      </c>
    </row>
    <row r="22" spans="2:8" x14ac:dyDescent="0.2">
      <c r="B22" s="43" t="s">
        <v>45</v>
      </c>
      <c r="C22" s="44"/>
      <c r="D22" s="31">
        <v>357733</v>
      </c>
      <c r="E22" s="31">
        <v>0</v>
      </c>
      <c r="F22" s="25">
        <v>88332</v>
      </c>
      <c r="G22" s="26"/>
      <c r="H22" s="26">
        <f>D22+E22+F22+G22</f>
        <v>446065</v>
      </c>
    </row>
    <row r="23" spans="2:8" x14ac:dyDescent="0.2">
      <c r="B23" s="43" t="s">
        <v>46</v>
      </c>
      <c r="C23" s="44"/>
      <c r="D23" s="27">
        <v>176889</v>
      </c>
      <c r="E23" s="31">
        <v>0</v>
      </c>
      <c r="F23" s="25">
        <v>40927</v>
      </c>
      <c r="G23" s="26"/>
      <c r="H23" s="26">
        <f t="shared" ref="H23:H25" si="4">D23+E23+F23+G23</f>
        <v>217816</v>
      </c>
    </row>
    <row r="24" spans="2:8" x14ac:dyDescent="0.2">
      <c r="B24" s="43" t="s">
        <v>47</v>
      </c>
      <c r="C24" s="44"/>
      <c r="D24" s="27">
        <v>19157</v>
      </c>
      <c r="E24" s="31">
        <v>0</v>
      </c>
      <c r="F24" s="25">
        <v>9143</v>
      </c>
      <c r="G24" s="26"/>
      <c r="H24" s="26">
        <f t="shared" si="4"/>
        <v>28300</v>
      </c>
    </row>
    <row r="25" spans="2:8" ht="13.5" thickBot="1" x14ac:dyDescent="0.25">
      <c r="B25" s="45" t="s">
        <v>48</v>
      </c>
      <c r="C25" s="46"/>
      <c r="D25" s="28">
        <f>12335+10925+134210</f>
        <v>157470</v>
      </c>
      <c r="E25" s="32">
        <v>0</v>
      </c>
      <c r="F25" s="30">
        <f>845476+1169+876</f>
        <v>847521</v>
      </c>
      <c r="G25" s="33"/>
      <c r="H25" s="26">
        <f t="shared" si="4"/>
        <v>1004991</v>
      </c>
    </row>
    <row r="26" spans="2:8" x14ac:dyDescent="0.2">
      <c r="B26" s="41" t="s">
        <v>28</v>
      </c>
      <c r="C26" s="42"/>
      <c r="D26" s="21">
        <f>SUM(D27:D30)</f>
        <v>124250</v>
      </c>
      <c r="E26" s="22"/>
      <c r="F26" s="23">
        <f>SUM(F27:F30)</f>
        <v>110062</v>
      </c>
      <c r="G26" s="23">
        <f>SUM(G27:G30)</f>
        <v>0</v>
      </c>
      <c r="H26" s="23">
        <f>SUM(H27:H30)</f>
        <v>234312</v>
      </c>
    </row>
    <row r="27" spans="2:8" x14ac:dyDescent="0.2">
      <c r="B27" s="43" t="s">
        <v>45</v>
      </c>
      <c r="C27" s="44"/>
      <c r="D27" s="27">
        <v>7864</v>
      </c>
      <c r="E27" s="24"/>
      <c r="F27" s="25">
        <v>5031</v>
      </c>
      <c r="G27" s="26"/>
      <c r="H27" s="26">
        <f>D27+F27+G27</f>
        <v>12895</v>
      </c>
    </row>
    <row r="28" spans="2:8" x14ac:dyDescent="0.2">
      <c r="B28" s="43" t="s">
        <v>46</v>
      </c>
      <c r="C28" s="44"/>
      <c r="D28" s="27">
        <v>3574</v>
      </c>
      <c r="E28" s="24"/>
      <c r="F28" s="25">
        <v>3939</v>
      </c>
      <c r="G28" s="26"/>
      <c r="H28" s="26">
        <f t="shared" ref="H28:H30" si="5">D28+F28+G28</f>
        <v>7513</v>
      </c>
    </row>
    <row r="29" spans="2:8" x14ac:dyDescent="0.2">
      <c r="B29" s="43" t="s">
        <v>47</v>
      </c>
      <c r="C29" s="44"/>
      <c r="D29" s="27">
        <v>3151</v>
      </c>
      <c r="E29" s="24"/>
      <c r="F29" s="25">
        <v>1140</v>
      </c>
      <c r="G29" s="26"/>
      <c r="H29" s="26">
        <f t="shared" si="5"/>
        <v>4291</v>
      </c>
    </row>
    <row r="30" spans="2:8" ht="13.5" thickBot="1" x14ac:dyDescent="0.25">
      <c r="B30" s="45" t="s">
        <v>48</v>
      </c>
      <c r="C30" s="46"/>
      <c r="D30" s="28">
        <f>2878+2765+104018</f>
        <v>109661</v>
      </c>
      <c r="E30" s="29"/>
      <c r="F30" s="30">
        <f>1137+1138+97677</f>
        <v>99952</v>
      </c>
      <c r="G30" s="33"/>
      <c r="H30" s="26">
        <f t="shared" si="5"/>
        <v>209613</v>
      </c>
    </row>
    <row r="31" spans="2:8" x14ac:dyDescent="0.2">
      <c r="B31" s="41" t="s">
        <v>51</v>
      </c>
      <c r="C31" s="42"/>
      <c r="D31" s="21">
        <f>SUM(D32:D35)</f>
        <v>109851</v>
      </c>
      <c r="E31" s="22"/>
      <c r="F31" s="23">
        <f>SUM(F32:F35)</f>
        <v>64178</v>
      </c>
      <c r="G31" s="23">
        <f>SUM(G32:G35)</f>
        <v>0</v>
      </c>
      <c r="H31" s="23">
        <f>SUM(H32:H35)</f>
        <v>174029</v>
      </c>
    </row>
    <row r="32" spans="2:8" x14ac:dyDescent="0.2">
      <c r="B32" s="43" t="s">
        <v>45</v>
      </c>
      <c r="C32" s="44"/>
      <c r="D32" s="27">
        <v>8692</v>
      </c>
      <c r="E32" s="24"/>
      <c r="F32" s="25">
        <v>5601</v>
      </c>
      <c r="G32" s="26"/>
      <c r="H32" s="26">
        <f>D32+F32+G32</f>
        <v>14293</v>
      </c>
    </row>
    <row r="33" spans="1:10" x14ac:dyDescent="0.2">
      <c r="B33" s="43" t="s">
        <v>46</v>
      </c>
      <c r="C33" s="44"/>
      <c r="D33" s="27">
        <v>3764</v>
      </c>
      <c r="E33" s="24"/>
      <c r="F33" s="25">
        <v>4209</v>
      </c>
      <c r="G33" s="26"/>
      <c r="H33" s="26">
        <f t="shared" ref="H33:H35" si="6">D33+F33+G33</f>
        <v>7973</v>
      </c>
    </row>
    <row r="34" spans="1:10" x14ac:dyDescent="0.2">
      <c r="B34" s="43" t="s">
        <v>47</v>
      </c>
      <c r="C34" s="44"/>
      <c r="D34" s="27">
        <v>3344</v>
      </c>
      <c r="E34" s="24"/>
      <c r="F34" s="25">
        <v>3088</v>
      </c>
      <c r="G34" s="26"/>
      <c r="H34" s="26">
        <f t="shared" si="6"/>
        <v>6432</v>
      </c>
    </row>
    <row r="35" spans="1:10" ht="13.5" thickBot="1" x14ac:dyDescent="0.25">
      <c r="B35" s="45" t="s">
        <v>48</v>
      </c>
      <c r="C35" s="46"/>
      <c r="D35" s="28">
        <f>3004+2873+88174</f>
        <v>94051</v>
      </c>
      <c r="E35" s="29"/>
      <c r="F35" s="30">
        <f>1646+1551+48083</f>
        <v>51280</v>
      </c>
      <c r="G35" s="33"/>
      <c r="H35" s="26">
        <f t="shared" si="6"/>
        <v>145331</v>
      </c>
    </row>
    <row r="36" spans="1:10" x14ac:dyDescent="0.2">
      <c r="B36" s="41" t="s">
        <v>52</v>
      </c>
      <c r="C36" s="42"/>
      <c r="D36" s="21">
        <f>SUM(D37:D40)</f>
        <v>-216430</v>
      </c>
      <c r="E36" s="22">
        <f t="shared" ref="E36" si="7">SUM(E37:E40)</f>
        <v>0</v>
      </c>
      <c r="F36" s="23">
        <f>SUM(F37:F40)</f>
        <v>0</v>
      </c>
      <c r="G36" s="23">
        <f>SUM(G37:G40)</f>
        <v>0</v>
      </c>
      <c r="H36" s="23">
        <f>SUM(H37:H40)</f>
        <v>-216430</v>
      </c>
    </row>
    <row r="37" spans="1:10" x14ac:dyDescent="0.2">
      <c r="B37" s="43" t="s">
        <v>45</v>
      </c>
      <c r="C37" s="44"/>
      <c r="D37" s="27">
        <v>-202471</v>
      </c>
      <c r="E37" s="31"/>
      <c r="F37" s="27">
        <v>0</v>
      </c>
      <c r="G37" s="26"/>
      <c r="H37" s="26">
        <f>D37+E37+F37+G37</f>
        <v>-202471</v>
      </c>
    </row>
    <row r="38" spans="1:10" x14ac:dyDescent="0.2">
      <c r="B38" s="43" t="s">
        <v>46</v>
      </c>
      <c r="C38" s="44"/>
      <c r="D38" s="27">
        <v>-1617322</v>
      </c>
      <c r="E38" s="31"/>
      <c r="F38" s="25">
        <v>0</v>
      </c>
      <c r="G38" s="26"/>
      <c r="H38" s="26">
        <f t="shared" ref="H38:H40" si="8">D38+E38+F38+G38</f>
        <v>-1617322</v>
      </c>
    </row>
    <row r="39" spans="1:10" x14ac:dyDescent="0.2">
      <c r="B39" s="43" t="s">
        <v>47</v>
      </c>
      <c r="C39" s="44"/>
      <c r="D39" s="27">
        <v>-77773</v>
      </c>
      <c r="E39" s="31"/>
      <c r="F39" s="27">
        <v>0</v>
      </c>
      <c r="G39" s="26"/>
      <c r="H39" s="26">
        <f t="shared" si="8"/>
        <v>-77773</v>
      </c>
    </row>
    <row r="40" spans="1:10" ht="13.5" thickBot="1" x14ac:dyDescent="0.25">
      <c r="B40" s="45" t="s">
        <v>48</v>
      </c>
      <c r="C40" s="46"/>
      <c r="D40" s="28">
        <f>-789976+54019-2039122+998365+3457850</f>
        <v>1681136</v>
      </c>
      <c r="E40" s="32">
        <v>0</v>
      </c>
      <c r="F40" s="28">
        <v>0</v>
      </c>
      <c r="G40" s="33"/>
      <c r="H40" s="26">
        <f t="shared" si="8"/>
        <v>1681136</v>
      </c>
    </row>
    <row r="41" spans="1:10" x14ac:dyDescent="0.2">
      <c r="B41" s="41" t="s">
        <v>3</v>
      </c>
      <c r="C41" s="42"/>
      <c r="D41" s="21">
        <f>SUM(D42:D45)</f>
        <v>4216581</v>
      </c>
      <c r="E41" s="22">
        <f t="shared" ref="E41" si="9">SUM(E42:E45)</f>
        <v>0</v>
      </c>
      <c r="F41" s="23">
        <f>SUM(F42:F45)</f>
        <v>1229254</v>
      </c>
      <c r="G41" s="23">
        <f>SUM(G42:G45)</f>
        <v>0</v>
      </c>
      <c r="H41" s="23">
        <f>D41+E41+F41+G41</f>
        <v>5445835</v>
      </c>
    </row>
    <row r="42" spans="1:10" x14ac:dyDescent="0.2">
      <c r="B42" s="43" t="s">
        <v>45</v>
      </c>
      <c r="C42" s="44"/>
      <c r="D42" s="34">
        <f t="shared" ref="D42:F45" si="10">D17+D22+D12+D27+D32+D37</f>
        <v>355011</v>
      </c>
      <c r="E42" s="24">
        <f t="shared" si="10"/>
        <v>0</v>
      </c>
      <c r="F42" s="26">
        <f t="shared" si="10"/>
        <v>128245</v>
      </c>
      <c r="G42" s="26">
        <f t="shared" ref="G42" si="11">G17+G22+G12+G27+G32+G37</f>
        <v>0</v>
      </c>
      <c r="H42" s="26">
        <f>D42+E42+F42+G42</f>
        <v>483256</v>
      </c>
      <c r="J42" s="39"/>
    </row>
    <row r="43" spans="1:10" x14ac:dyDescent="0.2">
      <c r="B43" s="43" t="s">
        <v>46</v>
      </c>
      <c r="C43" s="44"/>
      <c r="D43" s="34">
        <f t="shared" si="10"/>
        <v>132869</v>
      </c>
      <c r="E43" s="24">
        <f t="shared" si="10"/>
        <v>0</v>
      </c>
      <c r="F43" s="26">
        <f t="shared" si="10"/>
        <v>55946</v>
      </c>
      <c r="G43" s="26">
        <f t="shared" ref="G43" si="12">G18+G23+G13+G28+G33+G38</f>
        <v>0</v>
      </c>
      <c r="H43" s="26">
        <f t="shared" ref="H43:H45" si="13">D43+E43+F43+G43</f>
        <v>188815</v>
      </c>
      <c r="J43" s="39"/>
    </row>
    <row r="44" spans="1:10" x14ac:dyDescent="0.2">
      <c r="B44" s="43" t="s">
        <v>47</v>
      </c>
      <c r="C44" s="44"/>
      <c r="D44" s="34">
        <f t="shared" si="10"/>
        <v>86089</v>
      </c>
      <c r="E44" s="24">
        <f t="shared" si="10"/>
        <v>0</v>
      </c>
      <c r="F44" s="26">
        <f t="shared" si="10"/>
        <v>14644</v>
      </c>
      <c r="G44" s="26">
        <f t="shared" ref="G44" si="14">G19+G24+G14+G29+G34+G39</f>
        <v>0</v>
      </c>
      <c r="H44" s="26">
        <f t="shared" si="13"/>
        <v>100733</v>
      </c>
    </row>
    <row r="45" spans="1:10" ht="13.5" thickBot="1" x14ac:dyDescent="0.25">
      <c r="B45" s="45" t="s">
        <v>48</v>
      </c>
      <c r="C45" s="46"/>
      <c r="D45" s="35">
        <f t="shared" si="10"/>
        <v>3642612</v>
      </c>
      <c r="E45" s="29">
        <f t="shared" si="10"/>
        <v>0</v>
      </c>
      <c r="F45" s="33">
        <f t="shared" si="10"/>
        <v>1030419</v>
      </c>
      <c r="G45" s="33">
        <f t="shared" ref="G45" si="15">G20+G25+G15+G30+G35+G40</f>
        <v>0</v>
      </c>
      <c r="H45" s="33">
        <f t="shared" si="13"/>
        <v>4673031</v>
      </c>
    </row>
    <row r="46" spans="1:10" x14ac:dyDescent="0.2">
      <c r="B46" s="4"/>
      <c r="C46" s="11"/>
      <c r="D46" s="11"/>
      <c r="E46" s="11"/>
    </row>
    <row r="47" spans="1:10" x14ac:dyDescent="0.2">
      <c r="B47" s="4"/>
      <c r="C47" s="5"/>
      <c r="D47" s="5"/>
    </row>
    <row r="48" spans="1:10" x14ac:dyDescent="0.2">
      <c r="A48" s="6" t="s">
        <v>60</v>
      </c>
      <c r="E48" s="2" t="s">
        <v>63</v>
      </c>
    </row>
    <row r="49" spans="1:8" x14ac:dyDescent="0.2">
      <c r="A49" s="7"/>
      <c r="E49" s="2"/>
    </row>
    <row r="50" spans="1:8" x14ac:dyDescent="0.2">
      <c r="A50" s="6" t="s">
        <v>61</v>
      </c>
      <c r="E50" s="2" t="s">
        <v>64</v>
      </c>
    </row>
    <row r="51" spans="1:8" x14ac:dyDescent="0.2">
      <c r="A51" s="2"/>
      <c r="E51" s="2"/>
    </row>
    <row r="52" spans="1:8" x14ac:dyDescent="0.2">
      <c r="A52" s="2" t="s">
        <v>62</v>
      </c>
      <c r="E52" s="2" t="s">
        <v>65</v>
      </c>
    </row>
    <row r="54" spans="1:8" ht="12.75" customHeight="1" x14ac:dyDescent="0.2">
      <c r="A54" s="47" t="s">
        <v>73</v>
      </c>
      <c r="B54" s="47"/>
      <c r="C54" s="47"/>
      <c r="D54" s="47"/>
      <c r="E54" s="47"/>
      <c r="F54" s="47"/>
      <c r="G54" s="47"/>
      <c r="H54" s="47"/>
    </row>
    <row r="55" spans="1:8" ht="27.75" customHeight="1" x14ac:dyDescent="0.2">
      <c r="A55" s="40" t="s">
        <v>66</v>
      </c>
      <c r="B55" s="40"/>
      <c r="C55" s="40"/>
      <c r="D55" s="40"/>
      <c r="E55" s="40"/>
      <c r="F55" s="40"/>
      <c r="G55" s="40"/>
      <c r="H55" s="40"/>
    </row>
    <row r="56" spans="1:8" x14ac:dyDescent="0.2">
      <c r="A56" s="36" t="s">
        <v>68</v>
      </c>
      <c r="B56" s="37"/>
      <c r="C56" s="37"/>
      <c r="D56" s="37"/>
      <c r="E56" s="37"/>
      <c r="F56" s="37"/>
      <c r="G56" s="37"/>
      <c r="H56" s="37"/>
    </row>
    <row r="57" spans="1:8" x14ac:dyDescent="0.2">
      <c r="A57" s="36" t="s">
        <v>67</v>
      </c>
      <c r="B57" s="2"/>
      <c r="C57" s="2"/>
      <c r="D57" s="2"/>
      <c r="E57" s="2"/>
      <c r="F57" s="2"/>
      <c r="G57" s="2"/>
      <c r="H57" s="2"/>
    </row>
    <row r="61" spans="1:8" hidden="1" x14ac:dyDescent="0.2"/>
    <row r="62" spans="1:8" hidden="1" x14ac:dyDescent="0.2">
      <c r="B62" s="2" t="s">
        <v>0</v>
      </c>
      <c r="C62" s="2" t="s">
        <v>0</v>
      </c>
    </row>
    <row r="63" spans="1:8" hidden="1" x14ac:dyDescent="0.2">
      <c r="B63" s="12" t="s">
        <v>4</v>
      </c>
      <c r="C63" s="13" t="s">
        <v>6</v>
      </c>
    </row>
    <row r="64" spans="1:8" hidden="1" x14ac:dyDescent="0.2">
      <c r="B64" s="12" t="s">
        <v>5</v>
      </c>
      <c r="C64" s="13" t="s">
        <v>8</v>
      </c>
    </row>
    <row r="65" spans="2:3" hidden="1" x14ac:dyDescent="0.2">
      <c r="B65" s="12" t="s">
        <v>7</v>
      </c>
      <c r="C65" s="13" t="s">
        <v>29</v>
      </c>
    </row>
    <row r="66" spans="2:3" hidden="1" x14ac:dyDescent="0.2">
      <c r="B66" s="12" t="s">
        <v>9</v>
      </c>
      <c r="C66" s="13" t="s">
        <v>30</v>
      </c>
    </row>
    <row r="67" spans="2:3" hidden="1" x14ac:dyDescent="0.2">
      <c r="B67" s="12" t="s">
        <v>10</v>
      </c>
      <c r="C67" s="13" t="s">
        <v>31</v>
      </c>
    </row>
    <row r="68" spans="2:3" hidden="1" x14ac:dyDescent="0.2">
      <c r="B68" s="12" t="s">
        <v>11</v>
      </c>
      <c r="C68" s="13"/>
    </row>
    <row r="69" spans="2:3" hidden="1" x14ac:dyDescent="0.2">
      <c r="B69" s="12" t="s">
        <v>12</v>
      </c>
      <c r="C69" s="2" t="s">
        <v>0</v>
      </c>
    </row>
    <row r="70" spans="2:3" hidden="1" x14ac:dyDescent="0.2">
      <c r="B70" s="12" t="s">
        <v>13</v>
      </c>
      <c r="C70" s="13" t="s">
        <v>32</v>
      </c>
    </row>
    <row r="71" spans="2:3" hidden="1" x14ac:dyDescent="0.2">
      <c r="B71" s="12" t="s">
        <v>71</v>
      </c>
      <c r="C71" s="13" t="s">
        <v>33</v>
      </c>
    </row>
    <row r="72" spans="2:3" hidden="1" x14ac:dyDescent="0.2">
      <c r="B72" s="12" t="s">
        <v>14</v>
      </c>
      <c r="C72" s="13" t="s">
        <v>34</v>
      </c>
    </row>
    <row r="73" spans="2:3" hidden="1" x14ac:dyDescent="0.2">
      <c r="B73" s="12" t="s">
        <v>15</v>
      </c>
      <c r="C73" s="13" t="s">
        <v>35</v>
      </c>
    </row>
    <row r="74" spans="2:3" hidden="1" x14ac:dyDescent="0.2">
      <c r="B74" s="12" t="s">
        <v>16</v>
      </c>
      <c r="C74" s="13" t="s">
        <v>36</v>
      </c>
    </row>
    <row r="75" spans="2:3" hidden="1" x14ac:dyDescent="0.2">
      <c r="B75" s="12" t="s">
        <v>17</v>
      </c>
      <c r="C75" s="13" t="s">
        <v>37</v>
      </c>
    </row>
    <row r="76" spans="2:3" hidden="1" x14ac:dyDescent="0.2">
      <c r="B76" s="12" t="s">
        <v>18</v>
      </c>
      <c r="C76" s="13" t="s">
        <v>38</v>
      </c>
    </row>
    <row r="77" spans="2:3" hidden="1" x14ac:dyDescent="0.2">
      <c r="B77" s="12" t="s">
        <v>19</v>
      </c>
      <c r="C77" s="13" t="s">
        <v>39</v>
      </c>
    </row>
    <row r="78" spans="2:3" hidden="1" x14ac:dyDescent="0.2">
      <c r="B78" s="12" t="s">
        <v>20</v>
      </c>
      <c r="C78" s="13" t="s">
        <v>40</v>
      </c>
    </row>
    <row r="79" spans="2:3" hidden="1" x14ac:dyDescent="0.2">
      <c r="B79" s="12" t="s">
        <v>21</v>
      </c>
      <c r="C79" s="13" t="s">
        <v>41</v>
      </c>
    </row>
    <row r="80" spans="2:3" hidden="1" x14ac:dyDescent="0.2">
      <c r="B80" s="12" t="s">
        <v>22</v>
      </c>
      <c r="C80" s="13" t="s">
        <v>42</v>
      </c>
    </row>
    <row r="81" spans="2:3" hidden="1" x14ac:dyDescent="0.2">
      <c r="B81" s="12" t="s">
        <v>23</v>
      </c>
      <c r="C81" s="13" t="s">
        <v>43</v>
      </c>
    </row>
    <row r="82" spans="2:3" hidden="1" x14ac:dyDescent="0.2">
      <c r="B82" s="12" t="s">
        <v>72</v>
      </c>
      <c r="C82" s="14"/>
    </row>
    <row r="83" spans="2:3" hidden="1" x14ac:dyDescent="0.2">
      <c r="B83" s="12" t="s">
        <v>24</v>
      </c>
      <c r="C83" s="14"/>
    </row>
    <row r="84" spans="2:3" hidden="1" x14ac:dyDescent="0.2">
      <c r="B84" s="12" t="s">
        <v>25</v>
      </c>
      <c r="C84" s="14"/>
    </row>
    <row r="85" spans="2:3" hidden="1" x14ac:dyDescent="0.2">
      <c r="B85" s="12" t="s">
        <v>26</v>
      </c>
      <c r="C85" s="15"/>
    </row>
    <row r="86" spans="2:3" hidden="1" x14ac:dyDescent="0.2">
      <c r="B86" s="12" t="s">
        <v>27</v>
      </c>
      <c r="C86" s="15"/>
    </row>
    <row r="87" spans="2:3" hidden="1" x14ac:dyDescent="0.2">
      <c r="C87" s="15"/>
    </row>
  </sheetData>
  <sheetProtection password="CB43" sheet="1" objects="1" scenarios="1"/>
  <mergeCells count="44">
    <mergeCell ref="G9:G10"/>
    <mergeCell ref="H9:H10"/>
    <mergeCell ref="C4:D4"/>
    <mergeCell ref="C6:D6"/>
    <mergeCell ref="C7:D7"/>
    <mergeCell ref="D9:E9"/>
    <mergeCell ref="B9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55:H55"/>
    <mergeCell ref="B41:C41"/>
    <mergeCell ref="B42:C42"/>
    <mergeCell ref="B43:C43"/>
    <mergeCell ref="B44:C44"/>
    <mergeCell ref="B45:C45"/>
    <mergeCell ref="A54:H54"/>
  </mergeCells>
  <dataValidations count="3">
    <dataValidation type="list" allowBlank="1" showInputMessage="1" showErrorMessage="1" sqref="C6">
      <formula1>$C$62:$C$67</formula1>
    </dataValidation>
    <dataValidation type="list" allowBlank="1" showInputMessage="1" showErrorMessage="1" sqref="C7">
      <formula1>$C$69:$C$81</formula1>
    </dataValidation>
    <dataValidation type="list" allowBlank="1" showInputMessage="1" showErrorMessage="1" sqref="C4:C5">
      <formula1>$B$62:$B$86</formula1>
    </dataValidation>
  </dataValidations>
  <pageMargins left="0.7" right="0.7" top="0.3" bottom="0.22" header="0.23" footer="0.22"/>
  <pageSetup scale="92" orientation="portrait" r:id="rId1"/>
  <ignoredErrors>
    <ignoredError sqref="H21 H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</vt:lpstr>
      <vt:lpstr>Debt!Print_Area</vt:lpstr>
    </vt:vector>
  </TitlesOfParts>
  <Company>FS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14787075</dc:creator>
  <cp:lastModifiedBy>Lerato Sempe</cp:lastModifiedBy>
  <cp:lastPrinted>2014-05-15T08:44:31Z</cp:lastPrinted>
  <dcterms:created xsi:type="dcterms:W3CDTF">2011-04-07T08:33:31Z</dcterms:created>
  <dcterms:modified xsi:type="dcterms:W3CDTF">2014-08-11T09:30:16Z</dcterms:modified>
</cp:coreProperties>
</file>