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Section 71 Reports\Section 71\"/>
    </mc:Choice>
  </mc:AlternateContent>
  <bookViews>
    <workbookView xWindow="360" yWindow="450" windowWidth="14955" windowHeight="7755"/>
  </bookViews>
  <sheets>
    <sheet name="Debt" sheetId="4" r:id="rId1"/>
  </sheets>
  <definedNames>
    <definedName name="_xlnm.Print_Area" localSheetId="0">Debt!$A$1:$H$58</definedName>
  </definedNames>
  <calcPr calcId="152511"/>
</workbook>
</file>

<file path=xl/calcChain.xml><?xml version="1.0" encoding="utf-8"?>
<calcChain xmlns="http://schemas.openxmlformats.org/spreadsheetml/2006/main">
  <c r="F40" i="4" l="1"/>
  <c r="F25" i="4"/>
  <c r="D25" i="4"/>
  <c r="D20" i="4"/>
  <c r="F20" i="4"/>
  <c r="D35" i="4"/>
  <c r="D30" i="4"/>
  <c r="D15" i="4"/>
  <c r="F35" i="4"/>
  <c r="F30" i="4"/>
  <c r="F15" i="4"/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<sst xmlns="http://schemas.openxmlformats.org/spreadsheetml/2006/main" count="104" uniqueCount="74">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</sst>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164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5" fontId="1" fillId="3" borderId="15" xfId="0" applyNumberFormat="1" applyFont="1" applyFill="1" applyBorder="1" applyProtection="1"/>
    <xf numFmtId="165" fontId="1" fillId="3" borderId="16" xfId="0" applyNumberFormat="1" applyFont="1" applyFill="1" applyBorder="1" applyProtection="1"/>
    <xf numFmtId="165" fontId="1" fillId="3" borderId="19" xfId="0" applyNumberFormat="1" applyFont="1" applyFill="1" applyBorder="1" applyProtection="1"/>
    <xf numFmtId="165" fontId="0" fillId="3" borderId="7" xfId="0" applyNumberFormat="1" applyFill="1" applyBorder="1" applyProtection="1"/>
    <xf numFmtId="165" fontId="0" fillId="2" borderId="20" xfId="0" applyNumberFormat="1" applyFill="1" applyBorder="1" applyProtection="1">
      <protection locked="0"/>
    </xf>
    <xf numFmtId="165" fontId="0" fillId="3" borderId="20" xfId="0" applyNumberFormat="1" applyFill="1" applyBorder="1" applyProtection="1"/>
    <xf numFmtId="165" fontId="0" fillId="2" borderId="6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3" borderId="14" xfId="0" applyNumberFormat="1" applyFill="1" applyBorder="1" applyProtection="1"/>
    <xf numFmtId="165" fontId="0" fillId="2" borderId="2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3" borderId="21" xfId="0" applyNumberFormat="1" applyFill="1" applyBorder="1" applyProtection="1"/>
    <xf numFmtId="165" fontId="0" fillId="3" borderId="6" xfId="0" applyNumberFormat="1" applyFill="1" applyBorder="1" applyProtection="1"/>
    <xf numFmtId="165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zoomScaleSheetLayoutView="100" workbookViewId="0">
      <selection activeCell="D41" sqref="D41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44" t="s">
        <v>72</v>
      </c>
      <c r="D4" s="44"/>
    </row>
    <row r="5" spans="1:8" x14ac:dyDescent="0.2">
      <c r="A5" s="19"/>
      <c r="C5" s="20"/>
      <c r="D5" s="20"/>
    </row>
    <row r="6" spans="1:8" x14ac:dyDescent="0.2">
      <c r="A6" s="9" t="s">
        <v>55</v>
      </c>
      <c r="C6" s="44" t="s">
        <v>31</v>
      </c>
      <c r="D6" s="44"/>
    </row>
    <row r="7" spans="1:8" x14ac:dyDescent="0.2">
      <c r="A7" s="9" t="s">
        <v>56</v>
      </c>
      <c r="C7" s="44" t="s">
        <v>38</v>
      </c>
      <c r="D7" s="44"/>
    </row>
    <row r="8" spans="1:8" ht="13.5" thickBot="1" x14ac:dyDescent="0.25"/>
    <row r="9" spans="1:8" ht="13.5" thickBot="1" x14ac:dyDescent="0.25">
      <c r="B9" s="47" t="s">
        <v>1</v>
      </c>
      <c r="C9" s="48"/>
      <c r="D9" s="45" t="s">
        <v>58</v>
      </c>
      <c r="E9" s="46"/>
      <c r="F9" s="10" t="s">
        <v>59</v>
      </c>
      <c r="G9" s="40" t="s">
        <v>69</v>
      </c>
      <c r="H9" s="42" t="s">
        <v>3</v>
      </c>
    </row>
    <row r="10" spans="1:8" s="3" customFormat="1" ht="84.75" customHeight="1" thickBot="1" x14ac:dyDescent="0.25">
      <c r="B10" s="47"/>
      <c r="C10" s="48"/>
      <c r="D10" s="16" t="s">
        <v>2</v>
      </c>
      <c r="E10" s="17" t="s">
        <v>70</v>
      </c>
      <c r="F10" s="18" t="s">
        <v>57</v>
      </c>
      <c r="G10" s="41"/>
      <c r="H10" s="43"/>
    </row>
    <row r="11" spans="1:8" x14ac:dyDescent="0.2">
      <c r="B11" s="49" t="s">
        <v>50</v>
      </c>
      <c r="C11" s="50"/>
      <c r="D11" s="21">
        <f>SUM(D12:D15)</f>
        <v>444869</v>
      </c>
      <c r="E11" s="22"/>
      <c r="F11" s="23">
        <f>SUM(F12:F15)</f>
        <v>3318251</v>
      </c>
      <c r="G11" s="23">
        <f>SUM(G12:G15)</f>
        <v>0</v>
      </c>
      <c r="H11" s="23">
        <f>SUM(H12:H15)</f>
        <v>3763120</v>
      </c>
    </row>
    <row r="12" spans="1:8" x14ac:dyDescent="0.2">
      <c r="B12" s="51" t="s">
        <v>45</v>
      </c>
      <c r="C12" s="52"/>
      <c r="D12" s="25">
        <v>15033</v>
      </c>
      <c r="E12" s="24"/>
      <c r="F12" s="38">
        <v>134514</v>
      </c>
      <c r="G12" s="25"/>
      <c r="H12" s="26">
        <f>D12+F12+G12</f>
        <v>149547</v>
      </c>
    </row>
    <row r="13" spans="1:8" x14ac:dyDescent="0.2">
      <c r="B13" s="51" t="s">
        <v>46</v>
      </c>
      <c r="C13" s="52"/>
      <c r="D13" s="25">
        <v>12054</v>
      </c>
      <c r="E13" s="24"/>
      <c r="F13" s="27">
        <v>134065</v>
      </c>
      <c r="G13" s="25"/>
      <c r="H13" s="26">
        <f t="shared" ref="H13:H15" si="0">D13+F13+G13</f>
        <v>146119</v>
      </c>
    </row>
    <row r="14" spans="1:8" x14ac:dyDescent="0.2">
      <c r="B14" s="51" t="s">
        <v>47</v>
      </c>
      <c r="C14" s="52"/>
      <c r="D14" s="25">
        <v>6064</v>
      </c>
      <c r="E14" s="24"/>
      <c r="F14" s="27">
        <v>133704</v>
      </c>
      <c r="G14" s="25"/>
      <c r="H14" s="26">
        <f t="shared" si="0"/>
        <v>139768</v>
      </c>
    </row>
    <row r="15" spans="1:8" ht="13.5" thickBot="1" x14ac:dyDescent="0.25">
      <c r="B15" s="53" t="s">
        <v>48</v>
      </c>
      <c r="C15" s="54"/>
      <c r="D15" s="30">
        <f>9421+9117+393180</f>
        <v>411718</v>
      </c>
      <c r="E15" s="29"/>
      <c r="F15" s="28">
        <f>134476+134115+2647377</f>
        <v>2915968</v>
      </c>
      <c r="G15" s="28">
        <v>0</v>
      </c>
      <c r="H15" s="26">
        <f t="shared" si="0"/>
        <v>3327686</v>
      </c>
    </row>
    <row r="16" spans="1:8" x14ac:dyDescent="0.2">
      <c r="B16" s="49" t="s">
        <v>44</v>
      </c>
      <c r="C16" s="50"/>
      <c r="D16" s="21">
        <f>SUM(D17:D20)</f>
        <v>319923</v>
      </c>
      <c r="E16" s="22">
        <f t="shared" ref="E16" si="1">SUM(E17:E20)</f>
        <v>0</v>
      </c>
      <c r="F16" s="23">
        <f>SUM(F17:F20)</f>
        <v>67060</v>
      </c>
      <c r="G16" s="23">
        <f>SUM(G17:G20)</f>
        <v>0</v>
      </c>
      <c r="H16" s="23">
        <f>SUM(H17:H20)</f>
        <v>386983</v>
      </c>
    </row>
    <row r="17" spans="2:8" x14ac:dyDescent="0.2">
      <c r="B17" s="51" t="s">
        <v>45</v>
      </c>
      <c r="C17" s="52"/>
      <c r="D17" s="31">
        <v>41397</v>
      </c>
      <c r="E17" s="31"/>
      <c r="F17" s="38">
        <v>5424</v>
      </c>
      <c r="G17" s="26"/>
      <c r="H17" s="26">
        <f>D17+E17+F17+G17</f>
        <v>46821</v>
      </c>
    </row>
    <row r="18" spans="2:8" x14ac:dyDescent="0.2">
      <c r="B18" s="51" t="s">
        <v>46</v>
      </c>
      <c r="C18" s="52"/>
      <c r="D18" s="31">
        <v>39272</v>
      </c>
      <c r="E18" s="31"/>
      <c r="F18" s="38">
        <v>1273</v>
      </c>
      <c r="G18" s="26"/>
      <c r="H18" s="26">
        <f t="shared" ref="H18:H20" si="2">D18+E18+F18+G18</f>
        <v>40545</v>
      </c>
    </row>
    <row r="19" spans="2:8" x14ac:dyDescent="0.2">
      <c r="B19" s="51" t="s">
        <v>47</v>
      </c>
      <c r="C19" s="52"/>
      <c r="D19" s="31">
        <v>40008</v>
      </c>
      <c r="E19" s="31"/>
      <c r="F19" s="38">
        <v>957</v>
      </c>
      <c r="G19" s="26"/>
      <c r="H19" s="26">
        <f t="shared" si="2"/>
        <v>40965</v>
      </c>
    </row>
    <row r="20" spans="2:8" ht="13.5" thickBot="1" x14ac:dyDescent="0.25">
      <c r="B20" s="53" t="s">
        <v>48</v>
      </c>
      <c r="C20" s="54"/>
      <c r="D20" s="32">
        <f>10536+4209+184501</f>
        <v>199246</v>
      </c>
      <c r="E20" s="32"/>
      <c r="F20" s="38">
        <f>2121+492+56793</f>
        <v>59406</v>
      </c>
      <c r="G20" s="33"/>
      <c r="H20" s="26">
        <f t="shared" si="2"/>
        <v>258652</v>
      </c>
    </row>
    <row r="21" spans="2:8" x14ac:dyDescent="0.2">
      <c r="B21" s="49" t="s">
        <v>49</v>
      </c>
      <c r="C21" s="50"/>
      <c r="D21" s="21">
        <f>SUM(D22:D25)</f>
        <v>1537155</v>
      </c>
      <c r="E21" s="22">
        <f t="shared" ref="E21" si="3">SUM(E22:E25)</f>
        <v>0</v>
      </c>
      <c r="F21" s="23">
        <f>SUM(F22:F25)</f>
        <v>1092130</v>
      </c>
      <c r="G21" s="23">
        <f>SUM(G22:G25)</f>
        <v>0</v>
      </c>
      <c r="H21" s="23">
        <f>SUM(H22:H25)</f>
        <v>2629285</v>
      </c>
    </row>
    <row r="22" spans="2:8" x14ac:dyDescent="0.2">
      <c r="B22" s="51" t="s">
        <v>45</v>
      </c>
      <c r="C22" s="52"/>
      <c r="D22" s="38">
        <v>311348</v>
      </c>
      <c r="E22" s="31">
        <v>0</v>
      </c>
      <c r="F22" s="38">
        <v>130118</v>
      </c>
      <c r="G22" s="26"/>
      <c r="H22" s="26">
        <f>D22+E22+F22+G22</f>
        <v>441466</v>
      </c>
    </row>
    <row r="23" spans="2:8" x14ac:dyDescent="0.2">
      <c r="B23" s="51" t="s">
        <v>46</v>
      </c>
      <c r="C23" s="52"/>
      <c r="D23" s="38">
        <v>176582</v>
      </c>
      <c r="E23" s="31">
        <v>0</v>
      </c>
      <c r="F23" s="38">
        <v>15529</v>
      </c>
      <c r="G23" s="26"/>
      <c r="H23" s="26">
        <f t="shared" ref="H23:H25" si="4">D23+E23+F23+G23</f>
        <v>192111</v>
      </c>
    </row>
    <row r="24" spans="2:8" x14ac:dyDescent="0.2">
      <c r="B24" s="51" t="s">
        <v>47</v>
      </c>
      <c r="C24" s="52"/>
      <c r="D24" s="38">
        <v>504104</v>
      </c>
      <c r="E24" s="31">
        <v>0</v>
      </c>
      <c r="F24" s="38">
        <v>5819</v>
      </c>
      <c r="G24" s="26"/>
      <c r="H24" s="26">
        <f t="shared" si="4"/>
        <v>509923</v>
      </c>
    </row>
    <row r="25" spans="2:8" ht="13.5" thickBot="1" x14ac:dyDescent="0.25">
      <c r="B25" s="53" t="s">
        <v>48</v>
      </c>
      <c r="C25" s="54"/>
      <c r="D25" s="38">
        <f>20748+8612+515761</f>
        <v>545121</v>
      </c>
      <c r="E25" s="32">
        <v>0</v>
      </c>
      <c r="F25" s="38">
        <f>49015+18418+873231</f>
        <v>940664</v>
      </c>
      <c r="G25" s="33"/>
      <c r="H25" s="26">
        <f t="shared" si="4"/>
        <v>1485785</v>
      </c>
    </row>
    <row r="26" spans="2:8" x14ac:dyDescent="0.2">
      <c r="B26" s="49" t="s">
        <v>28</v>
      </c>
      <c r="C26" s="50"/>
      <c r="D26" s="21">
        <f>SUM(D27:D30)</f>
        <v>104434</v>
      </c>
      <c r="E26" s="22"/>
      <c r="F26" s="23">
        <f>SUM(F27:F30)</f>
        <v>137546</v>
      </c>
      <c r="G26" s="23">
        <f>SUM(G27:G30)</f>
        <v>0</v>
      </c>
      <c r="H26" s="23">
        <f>SUM(H27:H30)</f>
        <v>241980</v>
      </c>
    </row>
    <row r="27" spans="2:8" x14ac:dyDescent="0.2">
      <c r="B27" s="51" t="s">
        <v>45</v>
      </c>
      <c r="C27" s="52"/>
      <c r="D27" s="38">
        <v>5335</v>
      </c>
      <c r="E27" s="24"/>
      <c r="F27" s="38">
        <v>5650</v>
      </c>
      <c r="G27" s="26"/>
      <c r="H27" s="26">
        <f>D27+F27+G27</f>
        <v>10985</v>
      </c>
    </row>
    <row r="28" spans="2:8" x14ac:dyDescent="0.2">
      <c r="B28" s="51" t="s">
        <v>46</v>
      </c>
      <c r="C28" s="52"/>
      <c r="D28" s="38">
        <v>5060</v>
      </c>
      <c r="E28" s="24"/>
      <c r="F28" s="38">
        <v>1649</v>
      </c>
      <c r="G28" s="26"/>
      <c r="H28" s="26">
        <f t="shared" ref="H28:H30" si="5">D28+F28+G28</f>
        <v>6709</v>
      </c>
    </row>
    <row r="29" spans="2:8" x14ac:dyDescent="0.2">
      <c r="B29" s="51" t="s">
        <v>47</v>
      </c>
      <c r="C29" s="52"/>
      <c r="D29" s="38">
        <v>3124</v>
      </c>
      <c r="E29" s="24"/>
      <c r="F29" s="38">
        <v>1645</v>
      </c>
      <c r="G29" s="26"/>
      <c r="H29" s="26">
        <f t="shared" si="5"/>
        <v>4769</v>
      </c>
    </row>
    <row r="30" spans="2:8" ht="13.5" thickBot="1" x14ac:dyDescent="0.25">
      <c r="B30" s="53" t="s">
        <v>48</v>
      </c>
      <c r="C30" s="54"/>
      <c r="D30" s="38">
        <f>3941+1109+85865</f>
        <v>90915</v>
      </c>
      <c r="E30" s="29"/>
      <c r="F30" s="38">
        <f>1886+2002+124714</f>
        <v>128602</v>
      </c>
      <c r="G30" s="33"/>
      <c r="H30" s="26">
        <f t="shared" si="5"/>
        <v>219517</v>
      </c>
    </row>
    <row r="31" spans="2:8" x14ac:dyDescent="0.2">
      <c r="B31" s="49" t="s">
        <v>51</v>
      </c>
      <c r="C31" s="50"/>
      <c r="D31" s="21">
        <f>SUM(D32:D35)</f>
        <v>90059</v>
      </c>
      <c r="E31" s="22"/>
      <c r="F31" s="23">
        <f>SUM(F32:F35)</f>
        <v>98201</v>
      </c>
      <c r="G31" s="23">
        <f>SUM(G32:G35)</f>
        <v>0</v>
      </c>
      <c r="H31" s="23">
        <f>SUM(H32:H35)</f>
        <v>188260</v>
      </c>
    </row>
    <row r="32" spans="2:8" x14ac:dyDescent="0.2">
      <c r="B32" s="51" t="s">
        <v>45</v>
      </c>
      <c r="C32" s="52"/>
      <c r="D32" s="38">
        <v>5895</v>
      </c>
      <c r="E32" s="24"/>
      <c r="F32" s="38">
        <v>6325</v>
      </c>
      <c r="G32" s="26"/>
      <c r="H32" s="26">
        <f>D32+F32+G32</f>
        <v>12220</v>
      </c>
    </row>
    <row r="33" spans="1:10" x14ac:dyDescent="0.2">
      <c r="B33" s="51" t="s">
        <v>46</v>
      </c>
      <c r="C33" s="52"/>
      <c r="D33" s="38">
        <v>5547</v>
      </c>
      <c r="E33" s="24"/>
      <c r="F33" s="38">
        <v>1849</v>
      </c>
      <c r="G33" s="26"/>
      <c r="H33" s="26">
        <f t="shared" ref="H33:H35" si="6">D33+F33+G33</f>
        <v>7396</v>
      </c>
    </row>
    <row r="34" spans="1:10" x14ac:dyDescent="0.2">
      <c r="B34" s="51" t="s">
        <v>47</v>
      </c>
      <c r="C34" s="52"/>
      <c r="D34" s="38">
        <v>3098</v>
      </c>
      <c r="E34" s="24"/>
      <c r="F34" s="38">
        <v>1844</v>
      </c>
      <c r="G34" s="26"/>
      <c r="H34" s="26">
        <f t="shared" si="6"/>
        <v>4942</v>
      </c>
    </row>
    <row r="35" spans="1:10" ht="13.5" thickBot="1" x14ac:dyDescent="0.25">
      <c r="B35" s="53" t="s">
        <v>48</v>
      </c>
      <c r="C35" s="54"/>
      <c r="D35" s="38">
        <f>4371+898+70250</f>
        <v>75519</v>
      </c>
      <c r="E35" s="29"/>
      <c r="F35" s="38">
        <f>3204+2304+82675</f>
        <v>88183</v>
      </c>
      <c r="G35" s="33"/>
      <c r="H35" s="26">
        <f t="shared" si="6"/>
        <v>163702</v>
      </c>
    </row>
    <row r="36" spans="1:10" x14ac:dyDescent="0.2">
      <c r="B36" s="49" t="s">
        <v>52</v>
      </c>
      <c r="C36" s="50"/>
      <c r="D36" s="21">
        <f>SUM(D37:D40)</f>
        <v>0</v>
      </c>
      <c r="E36" s="22">
        <f t="shared" ref="E36" si="7">SUM(E37:E40)</f>
        <v>0</v>
      </c>
      <c r="F36" s="23">
        <f>SUM(F37:F40)</f>
        <v>-821633</v>
      </c>
      <c r="G36" s="23">
        <f>SUM(G37:G40)</f>
        <v>0</v>
      </c>
      <c r="H36" s="23">
        <f>SUM(H37:H40)</f>
        <v>-821633</v>
      </c>
    </row>
    <row r="37" spans="1:10" x14ac:dyDescent="0.2">
      <c r="B37" s="51" t="s">
        <v>45</v>
      </c>
      <c r="C37" s="52"/>
      <c r="D37" s="38">
        <v>0</v>
      </c>
      <c r="E37" s="31"/>
      <c r="F37" s="38">
        <v>-134804</v>
      </c>
      <c r="G37" s="26"/>
      <c r="H37" s="26">
        <f>D37+E37+F37+G37</f>
        <v>-134804</v>
      </c>
    </row>
    <row r="38" spans="1:10" x14ac:dyDescent="0.2">
      <c r="B38" s="51" t="s">
        <v>46</v>
      </c>
      <c r="C38" s="52"/>
      <c r="D38" s="38">
        <v>0</v>
      </c>
      <c r="E38" s="31"/>
      <c r="F38" s="38">
        <v>-83402</v>
      </c>
      <c r="G38" s="26"/>
      <c r="H38" s="26">
        <f t="shared" ref="H38:H40" si="8">D38+E38+F38+G38</f>
        <v>-83402</v>
      </c>
    </row>
    <row r="39" spans="1:10" x14ac:dyDescent="0.2">
      <c r="B39" s="51" t="s">
        <v>47</v>
      </c>
      <c r="C39" s="52"/>
      <c r="D39" s="38">
        <v>0</v>
      </c>
      <c r="E39" s="31"/>
      <c r="F39" s="38">
        <v>-86707</v>
      </c>
      <c r="G39" s="26"/>
      <c r="H39" s="26">
        <f t="shared" si="8"/>
        <v>-86707</v>
      </c>
    </row>
    <row r="40" spans="1:10" ht="13.5" thickBot="1" x14ac:dyDescent="0.25">
      <c r="B40" s="53" t="s">
        <v>48</v>
      </c>
      <c r="C40" s="54"/>
      <c r="D40" s="38">
        <v>0</v>
      </c>
      <c r="E40" s="32">
        <v>0</v>
      </c>
      <c r="F40" s="38">
        <f>-148807-84195-4909883+676821+3949344</f>
        <v>-516720</v>
      </c>
      <c r="G40" s="33"/>
      <c r="H40" s="26">
        <f t="shared" si="8"/>
        <v>-516720</v>
      </c>
    </row>
    <row r="41" spans="1:10" x14ac:dyDescent="0.2">
      <c r="B41" s="49" t="s">
        <v>3</v>
      </c>
      <c r="C41" s="50"/>
      <c r="D41" s="21">
        <f>SUM(D42:D45)</f>
        <v>2496440</v>
      </c>
      <c r="E41" s="22">
        <f t="shared" ref="E41" si="9">SUM(E42:E45)</f>
        <v>0</v>
      </c>
      <c r="F41" s="23">
        <f>SUM(F42:F45)</f>
        <v>3891555</v>
      </c>
      <c r="G41" s="23">
        <f>SUM(G42:G45)</f>
        <v>0</v>
      </c>
      <c r="H41" s="23">
        <f>D41+E41+F41+G41</f>
        <v>6387995</v>
      </c>
    </row>
    <row r="42" spans="1:10" x14ac:dyDescent="0.2">
      <c r="B42" s="51" t="s">
        <v>45</v>
      </c>
      <c r="C42" s="52"/>
      <c r="D42" s="34">
        <f t="shared" ref="D42:F45" si="10">D17+D22+D12+D27+D32+D37</f>
        <v>379008</v>
      </c>
      <c r="E42" s="24">
        <f t="shared" si="10"/>
        <v>0</v>
      </c>
      <c r="F42" s="26">
        <f t="shared" si="10"/>
        <v>147227</v>
      </c>
      <c r="G42" s="26">
        <f t="shared" ref="G42" si="11">G17+G22+G12+G27+G32+G37</f>
        <v>0</v>
      </c>
      <c r="H42" s="26">
        <f>D42+E42+F42+G42</f>
        <v>526235</v>
      </c>
      <c r="J42" s="39"/>
    </row>
    <row r="43" spans="1:10" x14ac:dyDescent="0.2">
      <c r="B43" s="51" t="s">
        <v>46</v>
      </c>
      <c r="C43" s="52"/>
      <c r="D43" s="34">
        <f t="shared" si="10"/>
        <v>238515</v>
      </c>
      <c r="E43" s="24">
        <f t="shared" si="10"/>
        <v>0</v>
      </c>
      <c r="F43" s="26">
        <f t="shared" si="10"/>
        <v>70963</v>
      </c>
      <c r="G43" s="26">
        <f t="shared" ref="G43" si="12">G18+G23+G13+G28+G33+G38</f>
        <v>0</v>
      </c>
      <c r="H43" s="26">
        <f t="shared" ref="H43:H45" si="13">D43+E43+F43+G43</f>
        <v>309478</v>
      </c>
      <c r="J43" s="39"/>
    </row>
    <row r="44" spans="1:10" x14ac:dyDescent="0.2">
      <c r="B44" s="51" t="s">
        <v>47</v>
      </c>
      <c r="C44" s="52"/>
      <c r="D44" s="34">
        <f t="shared" si="10"/>
        <v>556398</v>
      </c>
      <c r="E44" s="24">
        <f t="shared" si="10"/>
        <v>0</v>
      </c>
      <c r="F44" s="26">
        <f t="shared" si="10"/>
        <v>57262</v>
      </c>
      <c r="G44" s="26">
        <f t="shared" ref="G44" si="14">G19+G24+G14+G29+G34+G39</f>
        <v>0</v>
      </c>
      <c r="H44" s="26">
        <f t="shared" si="13"/>
        <v>613660</v>
      </c>
    </row>
    <row r="45" spans="1:10" ht="13.5" thickBot="1" x14ac:dyDescent="0.25">
      <c r="B45" s="53" t="s">
        <v>48</v>
      </c>
      <c r="C45" s="54"/>
      <c r="D45" s="35">
        <f t="shared" si="10"/>
        <v>1322519</v>
      </c>
      <c r="E45" s="29">
        <f t="shared" si="10"/>
        <v>0</v>
      </c>
      <c r="F45" s="33">
        <f t="shared" si="10"/>
        <v>3616103</v>
      </c>
      <c r="G45" s="33">
        <f t="shared" ref="G45" si="15">G20+G25+G15+G30+G35+G40</f>
        <v>0</v>
      </c>
      <c r="H45" s="33">
        <f t="shared" si="13"/>
        <v>4938622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56" t="s">
        <v>73</v>
      </c>
      <c r="B54" s="56"/>
      <c r="C54" s="56"/>
      <c r="D54" s="56"/>
      <c r="E54" s="56"/>
      <c r="F54" s="56"/>
      <c r="G54" s="56"/>
      <c r="H54" s="56"/>
    </row>
    <row r="55" spans="1:8" ht="27.75" customHeight="1" x14ac:dyDescent="0.2">
      <c r="A55" s="55" t="s">
        <v>66</v>
      </c>
      <c r="B55" s="55"/>
      <c r="C55" s="55"/>
      <c r="D55" s="55"/>
      <c r="E55" s="55"/>
      <c r="F55" s="55"/>
      <c r="G55" s="55"/>
      <c r="H55" s="55"/>
    </row>
    <row r="56" spans="1:8" x14ac:dyDescent="0.2">
      <c r="A56" s="36" t="s">
        <v>68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6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A55:H55"/>
    <mergeCell ref="B41:C41"/>
    <mergeCell ref="B42:C42"/>
    <mergeCell ref="B43:C43"/>
    <mergeCell ref="B44:C44"/>
    <mergeCell ref="B45:C45"/>
    <mergeCell ref="A54:H54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G9:G10"/>
    <mergeCell ref="H9:H10"/>
    <mergeCell ref="C4:D4"/>
    <mergeCell ref="C6:D6"/>
    <mergeCell ref="C7:D7"/>
    <mergeCell ref="D9:E9"/>
    <mergeCell ref="B9:C10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Ranthako Mokatsanyane</cp:lastModifiedBy>
  <cp:lastPrinted>2014-05-15T08:44:31Z</cp:lastPrinted>
  <dcterms:created xsi:type="dcterms:W3CDTF">2011-04-07T08:33:31Z</dcterms:created>
  <dcterms:modified xsi:type="dcterms:W3CDTF">2015-02-06T08:08:36Z</dcterms:modified>
</cp:coreProperties>
</file>